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7680" firstSheet="2" activeTab="10"/>
  </bookViews>
  <sheets>
    <sheet name="GENNAIO" sheetId="1" r:id="rId1"/>
    <sheet name="FEBBRAIO" sheetId="2" r:id="rId2"/>
    <sheet name="MARZO" sheetId="3" r:id="rId3"/>
    <sheet name="APRILE" sheetId="4" r:id="rId4"/>
    <sheet name="MAGGIO" sheetId="5" r:id="rId5"/>
    <sheet name="GIUGNO" sheetId="6" r:id="rId6"/>
    <sheet name="LUGLIO" sheetId="7" r:id="rId7"/>
    <sheet name="AGOSTO" sheetId="8" r:id="rId8"/>
    <sheet name="SETTEMBRE" sheetId="9" r:id="rId9"/>
    <sheet name="OTTOBRE" sheetId="10" r:id="rId10"/>
    <sheet name="NOVEMBRE" sheetId="11" r:id="rId11"/>
    <sheet name="DICEMBRE" sheetId="12" r:id="rId12"/>
  </sheets>
  <calcPr calcId="125725"/>
</workbook>
</file>

<file path=xl/calcChain.xml><?xml version="1.0" encoding="utf-8"?>
<calcChain xmlns="http://schemas.openxmlformats.org/spreadsheetml/2006/main">
  <c r="D6" i="7"/>
  <c r="E6" i="6"/>
  <c r="G5"/>
  <c r="D7" i="5"/>
  <c r="F7" s="1"/>
  <c r="D6" i="4"/>
  <c r="D5"/>
  <c r="D4"/>
  <c r="I6" i="3"/>
  <c r="G6"/>
  <c r="G5"/>
  <c r="G4"/>
  <c r="H4" s="1"/>
  <c r="D6"/>
  <c r="F6" s="1"/>
  <c r="D5"/>
  <c r="D4"/>
  <c r="G6" i="2"/>
  <c r="H6" s="1"/>
  <c r="E6"/>
  <c r="D6"/>
  <c r="G5"/>
  <c r="E5"/>
  <c r="D5"/>
  <c r="G4"/>
  <c r="E4"/>
  <c r="D4"/>
  <c r="H4" s="1"/>
  <c r="G6" i="1"/>
  <c r="E6"/>
  <c r="D6"/>
  <c r="G5"/>
  <c r="E5"/>
  <c r="D5"/>
  <c r="G4"/>
  <c r="E4"/>
  <c r="D4"/>
  <c r="F6" i="12"/>
  <c r="D6"/>
  <c r="K5"/>
  <c r="D5"/>
  <c r="D4"/>
  <c r="D6" i="11"/>
  <c r="K5"/>
  <c r="D6" i="10"/>
  <c r="D5"/>
  <c r="D4"/>
  <c r="J4" s="1"/>
  <c r="H5" i="9"/>
  <c r="C7" i="8"/>
  <c r="D6"/>
  <c r="D5"/>
  <c r="J5" s="1"/>
  <c r="D4"/>
  <c r="D4" i="7"/>
  <c r="D6" i="6"/>
  <c r="D5"/>
  <c r="K5" s="1"/>
  <c r="D4"/>
  <c r="D6" i="5"/>
  <c r="D5"/>
  <c r="K5" s="1"/>
  <c r="D4"/>
  <c r="H4" i="4"/>
  <c r="K5" i="1"/>
  <c r="D5" i="11"/>
  <c r="D4"/>
  <c r="J6" i="12"/>
  <c r="H6"/>
  <c r="H5"/>
  <c r="F5"/>
  <c r="J5"/>
  <c r="K4"/>
  <c r="J4"/>
  <c r="H4"/>
  <c r="F4"/>
  <c r="F6" i="11"/>
  <c r="H6"/>
  <c r="H5"/>
  <c r="K4"/>
  <c r="J4"/>
  <c r="H4"/>
  <c r="F4"/>
  <c r="K6" i="10"/>
  <c r="K5"/>
  <c r="J6"/>
  <c r="J5"/>
  <c r="H6"/>
  <c r="H5"/>
  <c r="F6"/>
  <c r="F5"/>
  <c r="K5" i="9"/>
  <c r="K4"/>
  <c r="J5"/>
  <c r="J4"/>
  <c r="H4"/>
  <c r="F6"/>
  <c r="F5"/>
  <c r="F4"/>
  <c r="D6"/>
  <c r="K6" s="1"/>
  <c r="D5"/>
  <c r="D4"/>
  <c r="H6" i="8"/>
  <c r="F6"/>
  <c r="J6"/>
  <c r="J4"/>
  <c r="F4"/>
  <c r="H6" i="7"/>
  <c r="J5"/>
  <c r="H5"/>
  <c r="F5"/>
  <c r="K4"/>
  <c r="J4"/>
  <c r="F4"/>
  <c r="H4"/>
  <c r="K6" i="6"/>
  <c r="K4"/>
  <c r="J4"/>
  <c r="H4"/>
  <c r="F4"/>
  <c r="F6" i="5"/>
  <c r="J5"/>
  <c r="K6" i="4"/>
  <c r="K5"/>
  <c r="K4"/>
  <c r="K4" i="3"/>
  <c r="J6" i="4"/>
  <c r="J5"/>
  <c r="J4"/>
  <c r="H6"/>
  <c r="H5"/>
  <c r="F6"/>
  <c r="F5"/>
  <c r="F4"/>
  <c r="F4" i="3"/>
  <c r="F5"/>
  <c r="H4" i="1"/>
  <c r="F5" i="2"/>
  <c r="J6" i="3"/>
  <c r="K5"/>
  <c r="J4"/>
  <c r="F6" i="2"/>
  <c r="K6"/>
  <c r="J5"/>
  <c r="K5"/>
  <c r="J4"/>
  <c r="J4" i="1"/>
  <c r="F6"/>
  <c r="J6"/>
  <c r="H5" i="5" l="1"/>
  <c r="K7"/>
  <c r="J7"/>
  <c r="H7"/>
  <c r="F5" i="11"/>
  <c r="F4" i="10"/>
  <c r="H4"/>
  <c r="K4"/>
  <c r="H6" i="9"/>
  <c r="J6"/>
  <c r="H5" i="8"/>
  <c r="F5"/>
  <c r="K5"/>
  <c r="H4"/>
  <c r="F5" i="6"/>
  <c r="H5"/>
  <c r="J5"/>
  <c r="F4" i="5"/>
  <c r="F4" i="2"/>
  <c r="K6" i="12"/>
  <c r="J5" i="11"/>
  <c r="K6"/>
  <c r="J6"/>
  <c r="K6" i="8"/>
  <c r="K4"/>
  <c r="F6" i="7"/>
  <c r="K6"/>
  <c r="J6"/>
  <c r="K5"/>
  <c r="H6" i="6"/>
  <c r="J6"/>
  <c r="F6"/>
  <c r="K4" i="5"/>
  <c r="J4"/>
  <c r="H4"/>
  <c r="F5"/>
  <c r="K6"/>
  <c r="J6"/>
  <c r="H6"/>
  <c r="K4" i="1"/>
  <c r="F4"/>
  <c r="H6" i="3"/>
  <c r="H5"/>
  <c r="J5"/>
  <c r="K6"/>
  <c r="J6" i="2"/>
  <c r="H5"/>
  <c r="K4"/>
  <c r="H6" i="1"/>
  <c r="J5"/>
  <c r="K6"/>
  <c r="F5"/>
  <c r="H5"/>
</calcChain>
</file>

<file path=xl/sharedStrings.xml><?xml version="1.0" encoding="utf-8"?>
<sst xmlns="http://schemas.openxmlformats.org/spreadsheetml/2006/main" count="169" uniqueCount="24">
  <si>
    <t>TASSI DI ASSENZA E MAGGIOR PRESENZA DEL PERSONALE</t>
  </si>
  <si>
    <t>GENNAIO</t>
  </si>
  <si>
    <t>N. dipendenti</t>
  </si>
  <si>
    <t>N. teorico giorni lavorativi</t>
  </si>
  <si>
    <t>N. complessivo giorni di assenza a qualunque titolo</t>
  </si>
  <si>
    <t>Incidenza %</t>
  </si>
  <si>
    <t>N. giorni di assenza escluse le ferie</t>
  </si>
  <si>
    <t>N. giorni di malattia</t>
  </si>
  <si>
    <t>Tassi di maggior presenza %</t>
  </si>
  <si>
    <t>Area Amministrativo- Finaziaria</t>
  </si>
  <si>
    <t>Area Tecnica</t>
  </si>
  <si>
    <t>Area PL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</si>
  <si>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</si>
  <si>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</si>
  <si>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</si>
  <si>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</si>
  <si>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</si>
  <si>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</si>
  <si>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</si>
  <si>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</si>
  <si>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</si>
  <si>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</si>
  <si>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</si>
  <si>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Direttore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</si>
</sst>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J6" sqref="J6"/>
    </sheetView>
  </sheetViews>
  <sheetFormatPr defaultRowHeight="15"/>
  <cols>
    <col min="2" max="2" width="15.85546875" customWidth="1"/>
  </cols>
  <sheetData>
    <row r="1" spans="1:12" ht="2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20">
      <c r="A3" s="11"/>
      <c r="B3" s="11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10" t="s">
        <v>8</v>
      </c>
      <c r="L3" s="10"/>
    </row>
    <row r="4" spans="1:12" ht="33" customHeight="1">
      <c r="A4" s="10" t="s">
        <v>9</v>
      </c>
      <c r="B4" s="10"/>
      <c r="C4" s="2">
        <v>4</v>
      </c>
      <c r="D4" s="2">
        <f>21*4</f>
        <v>84</v>
      </c>
      <c r="E4" s="2">
        <f>4+1+2+4+4+2+1</f>
        <v>18</v>
      </c>
      <c r="F4" s="2">
        <f>E4*100/D4</f>
        <v>21.428571428571427</v>
      </c>
      <c r="G4" s="2">
        <f>1+4+1</f>
        <v>6</v>
      </c>
      <c r="H4" s="2">
        <f>G4*100/D4</f>
        <v>7.1428571428571432</v>
      </c>
      <c r="I4" s="2">
        <v>6</v>
      </c>
      <c r="J4" s="2">
        <f>I4*100/D4</f>
        <v>7.1428571428571432</v>
      </c>
      <c r="K4" s="11">
        <f>((D4-E4)*100)/D4</f>
        <v>78.571428571428569</v>
      </c>
      <c r="L4" s="11"/>
    </row>
    <row r="5" spans="1:12">
      <c r="A5" s="10" t="s">
        <v>10</v>
      </c>
      <c r="B5" s="10"/>
      <c r="C5" s="2">
        <v>6</v>
      </c>
      <c r="D5" s="2">
        <f>21*6</f>
        <v>126</v>
      </c>
      <c r="E5" s="2">
        <f>4+31+1+1+7+3</f>
        <v>47</v>
      </c>
      <c r="F5" s="2">
        <f>E5*100/D5</f>
        <v>37.301587301587304</v>
      </c>
      <c r="G5" s="2">
        <f>31+1+3</f>
        <v>35</v>
      </c>
      <c r="H5" s="2">
        <f>G5*100/D5</f>
        <v>27.777777777777779</v>
      </c>
      <c r="I5" s="2">
        <v>0</v>
      </c>
      <c r="J5" s="2">
        <f>I5*100/D5</f>
        <v>0</v>
      </c>
      <c r="K5" s="11">
        <f>(D5-E5)*100/D5</f>
        <v>62.698412698412696</v>
      </c>
      <c r="L5" s="11"/>
    </row>
    <row r="6" spans="1:12">
      <c r="A6" s="10" t="s">
        <v>11</v>
      </c>
      <c r="B6" s="10"/>
      <c r="C6" s="2">
        <v>6</v>
      </c>
      <c r="D6" s="2">
        <f>21*6</f>
        <v>126</v>
      </c>
      <c r="E6" s="2">
        <f>1+1+2+1+4+7+1+4+4</f>
        <v>25</v>
      </c>
      <c r="F6" s="2">
        <f>E6*100/D6</f>
        <v>19.841269841269842</v>
      </c>
      <c r="G6" s="2">
        <f>1+1+2+1+1+4</f>
        <v>10</v>
      </c>
      <c r="H6" s="2">
        <f>G6*100/D6</f>
        <v>7.9365079365079367</v>
      </c>
      <c r="I6" s="2">
        <v>4</v>
      </c>
      <c r="J6" s="2">
        <f>I6*100/D6</f>
        <v>3.1746031746031744</v>
      </c>
      <c r="K6" s="11">
        <f>(D6-E6)*100/D6</f>
        <v>80.158730158730165</v>
      </c>
      <c r="L6" s="11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I16" sqref="I16"/>
    </sheetView>
  </sheetViews>
  <sheetFormatPr defaultRowHeight="15"/>
  <cols>
    <col min="2" max="2" width="15.85546875" customWidth="1"/>
  </cols>
  <sheetData>
    <row r="1" spans="1:12" ht="2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>
      <c r="A2" s="11" t="s">
        <v>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20">
      <c r="A3" s="11"/>
      <c r="B3" s="11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10" t="s">
        <v>8</v>
      </c>
      <c r="L3" s="10"/>
    </row>
    <row r="4" spans="1:12" ht="33" customHeight="1">
      <c r="A4" s="10" t="s">
        <v>9</v>
      </c>
      <c r="B4" s="10"/>
      <c r="C4" s="2">
        <v>4</v>
      </c>
      <c r="D4" s="2">
        <f>21*4</f>
        <v>84</v>
      </c>
      <c r="E4" s="3">
        <v>3</v>
      </c>
      <c r="F4" s="7">
        <f>E4*100/D4</f>
        <v>3.5714285714285716</v>
      </c>
      <c r="G4" s="2">
        <v>0</v>
      </c>
      <c r="H4" s="7">
        <f>G4*100/D4</f>
        <v>0</v>
      </c>
      <c r="I4" s="2">
        <v>2</v>
      </c>
      <c r="J4" s="7">
        <f>I4*100/D4</f>
        <v>2.3809523809523809</v>
      </c>
      <c r="K4" s="11">
        <f>((D4-E4)*100/D4)</f>
        <v>96.428571428571431</v>
      </c>
      <c r="L4" s="11"/>
    </row>
    <row r="5" spans="1:12">
      <c r="A5" s="10" t="s">
        <v>10</v>
      </c>
      <c r="B5" s="10"/>
      <c r="C5" s="2">
        <v>6</v>
      </c>
      <c r="D5" s="2">
        <f>6*21</f>
        <v>126</v>
      </c>
      <c r="E5" s="2">
        <v>16</v>
      </c>
      <c r="F5" s="7">
        <f t="shared" ref="F5:F6" si="0">E5*100/D5</f>
        <v>12.698412698412698</v>
      </c>
      <c r="G5" s="2">
        <v>0</v>
      </c>
      <c r="H5" s="7">
        <f t="shared" ref="H5:H6" si="1">G5*100/D5</f>
        <v>0</v>
      </c>
      <c r="I5" s="2">
        <v>0</v>
      </c>
      <c r="J5" s="7">
        <f t="shared" ref="J5:J6" si="2">I5*100/D5</f>
        <v>0</v>
      </c>
      <c r="K5" s="11">
        <f t="shared" ref="K5:K6" si="3">((D5-E5)*100/D5)</f>
        <v>87.301587301587304</v>
      </c>
      <c r="L5" s="11"/>
    </row>
    <row r="6" spans="1:12">
      <c r="A6" s="10" t="s">
        <v>11</v>
      </c>
      <c r="B6" s="10"/>
      <c r="C6" s="2">
        <v>6</v>
      </c>
      <c r="D6" s="2">
        <f>21*6</f>
        <v>126</v>
      </c>
      <c r="E6" s="2">
        <v>7</v>
      </c>
      <c r="F6" s="7">
        <f t="shared" si="0"/>
        <v>5.5555555555555554</v>
      </c>
      <c r="G6" s="2">
        <v>0</v>
      </c>
      <c r="H6" s="7">
        <f t="shared" si="1"/>
        <v>0</v>
      </c>
      <c r="I6" s="2">
        <v>0</v>
      </c>
      <c r="J6" s="7">
        <f t="shared" si="2"/>
        <v>0</v>
      </c>
      <c r="K6" s="11">
        <f t="shared" si="3"/>
        <v>94.444444444444443</v>
      </c>
      <c r="L6" s="11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6"/>
  <sheetViews>
    <sheetView tabSelected="1" workbookViewId="0">
      <selection activeCell="L13" sqref="L13"/>
    </sheetView>
  </sheetViews>
  <sheetFormatPr defaultRowHeight="15"/>
  <cols>
    <col min="2" max="2" width="15.85546875" customWidth="1"/>
  </cols>
  <sheetData>
    <row r="1" spans="1:12" ht="2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>
      <c r="A2" s="11" t="s">
        <v>21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20">
      <c r="A3" s="11"/>
      <c r="B3" s="11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10" t="s">
        <v>8</v>
      </c>
      <c r="L3" s="10"/>
    </row>
    <row r="4" spans="1:12" ht="33" customHeight="1">
      <c r="A4" s="10" t="s">
        <v>9</v>
      </c>
      <c r="B4" s="10"/>
      <c r="C4" s="7">
        <v>4</v>
      </c>
      <c r="D4" s="7">
        <f>21*4</f>
        <v>84</v>
      </c>
      <c r="E4" s="7">
        <v>5</v>
      </c>
      <c r="F4" s="7">
        <f>E4*100/D4</f>
        <v>5.9523809523809526</v>
      </c>
      <c r="G4" s="7">
        <v>0</v>
      </c>
      <c r="H4" s="7">
        <f>G4*100/D4</f>
        <v>0</v>
      </c>
      <c r="I4" s="7">
        <v>1</v>
      </c>
      <c r="J4" s="7">
        <f>I4*100/D4</f>
        <v>1.1904761904761905</v>
      </c>
      <c r="K4" s="11">
        <f>((D4-E4)*100/D4)</f>
        <v>94.047619047619051</v>
      </c>
      <c r="L4" s="11"/>
    </row>
    <row r="5" spans="1:12">
      <c r="A5" s="10" t="s">
        <v>10</v>
      </c>
      <c r="B5" s="10"/>
      <c r="C5" s="7">
        <v>6</v>
      </c>
      <c r="D5" s="7">
        <f>6*21</f>
        <v>126</v>
      </c>
      <c r="E5" s="7">
        <v>16</v>
      </c>
      <c r="F5" s="7">
        <f t="shared" ref="F5:F6" si="0">E5*100/D5</f>
        <v>12.698412698412698</v>
      </c>
      <c r="G5" s="7">
        <v>0</v>
      </c>
      <c r="H5" s="7">
        <f t="shared" ref="H5:H6" si="1">G5*100/D5</f>
        <v>0</v>
      </c>
      <c r="I5" s="7">
        <v>6</v>
      </c>
      <c r="J5" s="7">
        <f t="shared" ref="J5:J6" si="2">I5*100/D5</f>
        <v>4.7619047619047619</v>
      </c>
      <c r="K5" s="11">
        <f t="shared" ref="K5:K6" si="3">((D5-E5)*100/D5)</f>
        <v>87.301587301587304</v>
      </c>
      <c r="L5" s="11"/>
    </row>
    <row r="6" spans="1:12">
      <c r="A6" s="10" t="s">
        <v>11</v>
      </c>
      <c r="B6" s="10"/>
      <c r="C6" s="7">
        <v>6</v>
      </c>
      <c r="D6" s="7">
        <f>21*6</f>
        <v>126</v>
      </c>
      <c r="E6" s="7">
        <v>7</v>
      </c>
      <c r="F6" s="7">
        <f t="shared" si="0"/>
        <v>5.5555555555555554</v>
      </c>
      <c r="G6" s="7">
        <v>0</v>
      </c>
      <c r="H6" s="7">
        <f t="shared" si="1"/>
        <v>0</v>
      </c>
      <c r="I6" s="7">
        <v>0</v>
      </c>
      <c r="J6" s="7">
        <f t="shared" si="2"/>
        <v>0</v>
      </c>
      <c r="K6" s="11">
        <f t="shared" si="3"/>
        <v>94.444444444444443</v>
      </c>
      <c r="L6" s="11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I4" sqref="I4:I7"/>
    </sheetView>
  </sheetViews>
  <sheetFormatPr defaultRowHeight="15"/>
  <cols>
    <col min="2" max="2" width="15.85546875" customWidth="1"/>
    <col min="8" max="8" width="9.140625" customWidth="1"/>
  </cols>
  <sheetData>
    <row r="1" spans="1:12" ht="2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20">
      <c r="A3" s="11"/>
      <c r="B3" s="11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10" t="s">
        <v>8</v>
      </c>
      <c r="L3" s="10"/>
    </row>
    <row r="4" spans="1:12" ht="33" customHeight="1">
      <c r="A4" s="10" t="s">
        <v>9</v>
      </c>
      <c r="B4" s="10"/>
      <c r="C4" s="7">
        <v>4</v>
      </c>
      <c r="D4" s="7">
        <f>19*4</f>
        <v>76</v>
      </c>
      <c r="E4" s="7"/>
      <c r="F4" s="7">
        <f>E4*100/D4</f>
        <v>0</v>
      </c>
      <c r="G4" s="7"/>
      <c r="H4" s="7">
        <f>G4*100/D4</f>
        <v>0</v>
      </c>
      <c r="I4" s="7"/>
      <c r="J4" s="7">
        <f>I4*100/D4</f>
        <v>0</v>
      </c>
      <c r="K4" s="11">
        <f>((D4-E4)*100/D4)</f>
        <v>100</v>
      </c>
      <c r="L4" s="11"/>
    </row>
    <row r="5" spans="1:12">
      <c r="A5" s="10" t="s">
        <v>10</v>
      </c>
      <c r="B5" s="10"/>
      <c r="C5" s="7">
        <v>6</v>
      </c>
      <c r="D5" s="7">
        <f>6*19</f>
        <v>114</v>
      </c>
      <c r="E5" s="7"/>
      <c r="F5" s="7">
        <f t="shared" ref="F5:F6" si="0">E5*100/D5</f>
        <v>0</v>
      </c>
      <c r="G5" s="7"/>
      <c r="H5" s="7">
        <f t="shared" ref="H5:H6" si="1">G5*100/D5</f>
        <v>0</v>
      </c>
      <c r="I5" s="7"/>
      <c r="J5" s="7">
        <f t="shared" ref="J5:J6" si="2">I5*100/D5</f>
        <v>0</v>
      </c>
      <c r="K5" s="11">
        <f t="shared" ref="K5:K6" si="3">((D5-E5)*100/D5)</f>
        <v>100</v>
      </c>
      <c r="L5" s="11"/>
    </row>
    <row r="6" spans="1:12">
      <c r="A6" s="10" t="s">
        <v>11</v>
      </c>
      <c r="B6" s="10"/>
      <c r="C6" s="7">
        <v>6</v>
      </c>
      <c r="D6" s="7">
        <f>19*6</f>
        <v>114</v>
      </c>
      <c r="E6" s="7"/>
      <c r="F6" s="7">
        <f t="shared" si="0"/>
        <v>0</v>
      </c>
      <c r="G6" s="7"/>
      <c r="H6" s="7">
        <f t="shared" si="1"/>
        <v>0</v>
      </c>
      <c r="I6" s="7"/>
      <c r="J6" s="7">
        <f t="shared" si="2"/>
        <v>0</v>
      </c>
      <c r="K6" s="11">
        <f t="shared" si="3"/>
        <v>100</v>
      </c>
      <c r="L6" s="11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N6" sqref="N6"/>
    </sheetView>
  </sheetViews>
  <sheetFormatPr defaultRowHeight="15"/>
  <cols>
    <col min="2" max="2" width="15.85546875" customWidth="1"/>
  </cols>
  <sheetData>
    <row r="1" spans="1:12" ht="2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20">
      <c r="A3" s="11"/>
      <c r="B3" s="11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10" t="s">
        <v>8</v>
      </c>
      <c r="L3" s="10"/>
    </row>
    <row r="4" spans="1:12" ht="33" customHeight="1">
      <c r="A4" s="10" t="s">
        <v>9</v>
      </c>
      <c r="B4" s="10"/>
      <c r="C4" s="8">
        <v>4</v>
      </c>
      <c r="D4" s="2">
        <f>20*C4</f>
        <v>80</v>
      </c>
      <c r="E4" s="2">
        <f>1+1+1+1+3</f>
        <v>7</v>
      </c>
      <c r="F4" s="2">
        <f>E4*100/D4</f>
        <v>8.75</v>
      </c>
      <c r="G4" s="2">
        <f>1+1+1+3</f>
        <v>6</v>
      </c>
      <c r="H4" s="2">
        <f>G4*100/D4</f>
        <v>7.5</v>
      </c>
      <c r="I4" s="2">
        <v>4</v>
      </c>
      <c r="J4" s="2">
        <f>I4*100/D4</f>
        <v>5</v>
      </c>
      <c r="K4" s="11">
        <f>((D4-E4)*100)/D4</f>
        <v>91.25</v>
      </c>
      <c r="L4" s="11"/>
    </row>
    <row r="5" spans="1:12">
      <c r="A5" s="10" t="s">
        <v>10</v>
      </c>
      <c r="B5" s="10"/>
      <c r="C5" s="8">
        <v>6</v>
      </c>
      <c r="D5" s="2">
        <f>20*C5</f>
        <v>120</v>
      </c>
      <c r="E5" s="2">
        <f>1+5+28+1+1+3+3</f>
        <v>42</v>
      </c>
      <c r="F5" s="2">
        <f>E5*100/D5</f>
        <v>35</v>
      </c>
      <c r="G5" s="2">
        <f>1+28+1+3</f>
        <v>33</v>
      </c>
      <c r="H5" s="2">
        <f>G5*100/D5</f>
        <v>27.5</v>
      </c>
      <c r="I5" s="2">
        <v>0</v>
      </c>
      <c r="J5" s="2">
        <f>I5*100/D5</f>
        <v>0</v>
      </c>
      <c r="K5" s="11">
        <f>(D5-E5)*100/D5</f>
        <v>65</v>
      </c>
      <c r="L5" s="11"/>
    </row>
    <row r="6" spans="1:12">
      <c r="A6" s="10" t="s">
        <v>11</v>
      </c>
      <c r="B6" s="10"/>
      <c r="C6" s="8">
        <v>6</v>
      </c>
      <c r="D6" s="2">
        <f>20*C6</f>
        <v>120</v>
      </c>
      <c r="E6" s="2">
        <f>1+4+8+1+4+2+1</f>
        <v>21</v>
      </c>
      <c r="F6" s="2">
        <f>E6*100/D6</f>
        <v>17.5</v>
      </c>
      <c r="G6" s="2">
        <f>4+8+1+1</f>
        <v>14</v>
      </c>
      <c r="H6" s="2">
        <f>G6*100/D6</f>
        <v>11.666666666666666</v>
      </c>
      <c r="I6" s="2">
        <v>9</v>
      </c>
      <c r="J6" s="2">
        <f>I6*100/D6</f>
        <v>7.5</v>
      </c>
      <c r="K6" s="11">
        <f>(D6-E6)*100/D6</f>
        <v>82.5</v>
      </c>
      <c r="L6" s="11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O8" sqref="O8"/>
    </sheetView>
  </sheetViews>
  <sheetFormatPr defaultRowHeight="15"/>
  <cols>
    <col min="2" max="2" width="15.85546875" customWidth="1"/>
  </cols>
  <sheetData>
    <row r="1" spans="1:12" ht="2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>
      <c r="A2" s="11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20">
      <c r="A3" s="11"/>
      <c r="B3" s="11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10" t="s">
        <v>8</v>
      </c>
      <c r="L3" s="10"/>
    </row>
    <row r="4" spans="1:12" ht="33" customHeight="1">
      <c r="A4" s="10" t="s">
        <v>9</v>
      </c>
      <c r="B4" s="10"/>
      <c r="C4" s="2">
        <v>4</v>
      </c>
      <c r="D4" s="4">
        <f>23*4</f>
        <v>92</v>
      </c>
      <c r="E4" s="2">
        <v>7</v>
      </c>
      <c r="F4" s="2">
        <f>E4*100/D4</f>
        <v>7.6086956521739131</v>
      </c>
      <c r="G4" s="2">
        <f>E4-5</f>
        <v>2</v>
      </c>
      <c r="H4" s="2">
        <f>G4*100/D4</f>
        <v>2.1739130434782608</v>
      </c>
      <c r="I4" s="2">
        <v>1</v>
      </c>
      <c r="J4" s="2">
        <f>I4*100/D4</f>
        <v>1.0869565217391304</v>
      </c>
      <c r="K4" s="11">
        <f>((D4-E4)*100)/D4</f>
        <v>92.391304347826093</v>
      </c>
      <c r="L4" s="11"/>
    </row>
    <row r="5" spans="1:12">
      <c r="A5" s="10" t="s">
        <v>10</v>
      </c>
      <c r="B5" s="10"/>
      <c r="C5" s="2">
        <v>6</v>
      </c>
      <c r="D5" s="2">
        <f>23*6</f>
        <v>138</v>
      </c>
      <c r="E5" s="2">
        <v>40</v>
      </c>
      <c r="F5" s="2">
        <f>E5*100/D5</f>
        <v>28.985507246376812</v>
      </c>
      <c r="G5" s="2">
        <f>E5-1-11</f>
        <v>28</v>
      </c>
      <c r="H5" s="2">
        <f>G5*100/D5</f>
        <v>20.289855072463769</v>
      </c>
      <c r="I5" s="2">
        <v>0</v>
      </c>
      <c r="J5" s="2">
        <f>I5*100/D5</f>
        <v>0</v>
      </c>
      <c r="K5" s="11">
        <f>(D5-E5)*100/D5</f>
        <v>71.014492753623188</v>
      </c>
      <c r="L5" s="11"/>
    </row>
    <row r="6" spans="1:12">
      <c r="A6" s="10" t="s">
        <v>11</v>
      </c>
      <c r="B6" s="10"/>
      <c r="C6" s="2">
        <v>6</v>
      </c>
      <c r="D6" s="2">
        <f>6*23</f>
        <v>138</v>
      </c>
      <c r="E6" s="2">
        <v>31</v>
      </c>
      <c r="F6" s="2">
        <f>E6*100/D6</f>
        <v>22.463768115942027</v>
      </c>
      <c r="G6" s="2">
        <f>E6-1-3</f>
        <v>27</v>
      </c>
      <c r="H6" s="2">
        <f>G6*100/D6</f>
        <v>19.565217391304348</v>
      </c>
      <c r="I6" s="2">
        <f>31</f>
        <v>31</v>
      </c>
      <c r="J6" s="2">
        <f>I6*100/D6</f>
        <v>22.463768115942027</v>
      </c>
      <c r="K6" s="11">
        <f>(D6-E6)*100/D6</f>
        <v>77.536231884057969</v>
      </c>
      <c r="L6" s="11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M13" sqref="M13"/>
    </sheetView>
  </sheetViews>
  <sheetFormatPr defaultRowHeight="15"/>
  <cols>
    <col min="2" max="2" width="15.85546875" customWidth="1"/>
  </cols>
  <sheetData>
    <row r="1" spans="1:12" ht="2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>
      <c r="A2" s="11" t="s">
        <v>14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20">
      <c r="A3" s="11"/>
      <c r="B3" s="11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10" t="s">
        <v>8</v>
      </c>
      <c r="L3" s="10"/>
    </row>
    <row r="4" spans="1:12" ht="33" customHeight="1">
      <c r="A4" s="10" t="s">
        <v>9</v>
      </c>
      <c r="B4" s="10"/>
      <c r="C4" s="5">
        <v>4</v>
      </c>
      <c r="D4" s="2">
        <f>18*4</f>
        <v>72</v>
      </c>
      <c r="E4" s="2">
        <v>9</v>
      </c>
      <c r="F4" s="2">
        <f>E4*100/D4</f>
        <v>12.5</v>
      </c>
      <c r="G4" s="2">
        <v>3</v>
      </c>
      <c r="H4" s="2">
        <f>G4*100/D4</f>
        <v>4.166666666666667</v>
      </c>
      <c r="I4" s="2">
        <v>3</v>
      </c>
      <c r="J4" s="2">
        <f>I4*100/D4</f>
        <v>4.166666666666667</v>
      </c>
      <c r="K4" s="11">
        <f>((D4-E4)*100)/D4</f>
        <v>87.5</v>
      </c>
      <c r="L4" s="11"/>
    </row>
    <row r="5" spans="1:12">
      <c r="A5" s="10" t="s">
        <v>10</v>
      </c>
      <c r="B5" s="10"/>
      <c r="C5" s="5">
        <v>7</v>
      </c>
      <c r="D5" s="5">
        <f>C5*18</f>
        <v>126</v>
      </c>
      <c r="E5" s="2">
        <v>12</v>
      </c>
      <c r="F5" s="5">
        <f>E5*100/D5</f>
        <v>9.5238095238095237</v>
      </c>
      <c r="G5" s="2">
        <v>0</v>
      </c>
      <c r="H5" s="5">
        <f>G5*100/D5</f>
        <v>0</v>
      </c>
      <c r="I5" s="2">
        <v>0</v>
      </c>
      <c r="J5" s="5">
        <f t="shared" ref="J5:J6" si="0">I5*100/D5</f>
        <v>0</v>
      </c>
      <c r="K5" s="11">
        <f>((D5-E5)*100)/D5</f>
        <v>90.476190476190482</v>
      </c>
      <c r="L5" s="11"/>
    </row>
    <row r="6" spans="1:12">
      <c r="A6" s="10" t="s">
        <v>11</v>
      </c>
      <c r="B6" s="10"/>
      <c r="C6" s="5">
        <v>6</v>
      </c>
      <c r="D6" s="5">
        <f>C6*18</f>
        <v>108</v>
      </c>
      <c r="E6" s="2">
        <v>20</v>
      </c>
      <c r="F6" s="5">
        <f>E6*100/D6</f>
        <v>18.518518518518519</v>
      </c>
      <c r="G6" s="2">
        <v>0</v>
      </c>
      <c r="H6" s="5">
        <f>G6*100/D6</f>
        <v>0</v>
      </c>
      <c r="I6" s="2">
        <v>0</v>
      </c>
      <c r="J6" s="5">
        <f t="shared" si="0"/>
        <v>0</v>
      </c>
      <c r="K6" s="11">
        <f>((D6-E6)*100)/D6</f>
        <v>81.481481481481481</v>
      </c>
      <c r="L6" s="11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D16" sqref="D16"/>
    </sheetView>
  </sheetViews>
  <sheetFormatPr defaultRowHeight="15"/>
  <cols>
    <col min="2" max="2" width="15.85546875" customWidth="1"/>
  </cols>
  <sheetData>
    <row r="1" spans="1:12" ht="2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20">
      <c r="A3" s="11"/>
      <c r="B3" s="11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10" t="s">
        <v>8</v>
      </c>
      <c r="L3" s="10"/>
    </row>
    <row r="4" spans="1:12" ht="33" customHeight="1">
      <c r="A4" s="10" t="s">
        <v>9</v>
      </c>
      <c r="B4" s="10"/>
      <c r="C4" s="6">
        <v>4</v>
      </c>
      <c r="D4" s="6">
        <f>C4*22</f>
        <v>88</v>
      </c>
      <c r="E4" s="6">
        <v>7</v>
      </c>
      <c r="F4" s="6">
        <f>E4*100/D4</f>
        <v>7.9545454545454541</v>
      </c>
      <c r="G4" s="6">
        <v>3</v>
      </c>
      <c r="H4" s="6">
        <f>G4*100/D4</f>
        <v>3.4090909090909092</v>
      </c>
      <c r="I4" s="6">
        <v>3</v>
      </c>
      <c r="J4" s="6">
        <f>I4*100/D4</f>
        <v>3.4090909090909092</v>
      </c>
      <c r="K4" s="11">
        <f>((D4-E4)*100)/D4</f>
        <v>92.045454545454547</v>
      </c>
      <c r="L4" s="11"/>
    </row>
    <row r="5" spans="1:12">
      <c r="A5" s="10" t="s">
        <v>10</v>
      </c>
      <c r="B5" s="10"/>
      <c r="C5" s="6">
        <v>7</v>
      </c>
      <c r="D5" s="6">
        <f>C5*22</f>
        <v>154</v>
      </c>
      <c r="E5" s="6">
        <v>13</v>
      </c>
      <c r="F5" s="6">
        <f>E5*100/D5</f>
        <v>8.4415584415584419</v>
      </c>
      <c r="G5" s="6">
        <v>1</v>
      </c>
      <c r="H5" s="6">
        <f>G5*100/D5</f>
        <v>0.64935064935064934</v>
      </c>
      <c r="I5" s="6">
        <v>0</v>
      </c>
      <c r="J5" s="6">
        <f t="shared" ref="J5:J6" si="0">I5*100/D5</f>
        <v>0</v>
      </c>
      <c r="K5" s="11">
        <f>((D5-E5)*100)/D5</f>
        <v>91.558441558441558</v>
      </c>
      <c r="L5" s="11"/>
    </row>
    <row r="6" spans="1:12">
      <c r="A6" s="10" t="s">
        <v>11</v>
      </c>
      <c r="B6" s="10"/>
      <c r="C6" s="6">
        <v>5</v>
      </c>
      <c r="D6" s="6">
        <f>C6*22</f>
        <v>110</v>
      </c>
      <c r="E6" s="6">
        <v>14</v>
      </c>
      <c r="F6" s="6">
        <f>E6*100/D6</f>
        <v>12.727272727272727</v>
      </c>
      <c r="G6" s="6">
        <v>1</v>
      </c>
      <c r="H6" s="6">
        <f>G6*100/D6</f>
        <v>0.90909090909090906</v>
      </c>
      <c r="I6" s="6">
        <v>0</v>
      </c>
      <c r="J6" s="6">
        <f t="shared" si="0"/>
        <v>0</v>
      </c>
      <c r="K6" s="11">
        <f>((D6-E6)*100)/D6</f>
        <v>87.272727272727266</v>
      </c>
      <c r="L6" s="11"/>
    </row>
    <row r="7" spans="1:12">
      <c r="A7" s="10" t="s">
        <v>23</v>
      </c>
      <c r="B7" s="10"/>
      <c r="C7" s="9">
        <v>1</v>
      </c>
      <c r="D7" s="9">
        <f>C7*22</f>
        <v>22</v>
      </c>
      <c r="E7" s="9">
        <v>3</v>
      </c>
      <c r="F7" s="9">
        <f>E7*100/D7</f>
        <v>13.636363636363637</v>
      </c>
      <c r="G7" s="9">
        <v>0</v>
      </c>
      <c r="H7" s="9">
        <f>G7*100/D7</f>
        <v>0</v>
      </c>
      <c r="I7" s="9">
        <v>0</v>
      </c>
      <c r="J7" s="9">
        <f t="shared" ref="J7" si="1">I7*100/D7</f>
        <v>0</v>
      </c>
      <c r="K7" s="11">
        <f>((D7-E7)*100)/D7</f>
        <v>86.36363636363636</v>
      </c>
      <c r="L7" s="11"/>
    </row>
  </sheetData>
  <mergeCells count="12">
    <mergeCell ref="A1:L1"/>
    <mergeCell ref="A2:L2"/>
    <mergeCell ref="A3:B3"/>
    <mergeCell ref="K3:L3"/>
    <mergeCell ref="A4:B4"/>
    <mergeCell ref="K4:L4"/>
    <mergeCell ref="A7:B7"/>
    <mergeCell ref="K7:L7"/>
    <mergeCell ref="A5:B5"/>
    <mergeCell ref="K5:L5"/>
    <mergeCell ref="A6:B6"/>
    <mergeCell ref="K6: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E20" sqref="E20"/>
    </sheetView>
  </sheetViews>
  <sheetFormatPr defaultRowHeight="15"/>
  <cols>
    <col min="2" max="2" width="15.85546875" customWidth="1"/>
  </cols>
  <sheetData>
    <row r="1" spans="1:12" ht="2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20">
      <c r="A3" s="11"/>
      <c r="B3" s="11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10" t="s">
        <v>8</v>
      </c>
      <c r="L3" s="10"/>
    </row>
    <row r="4" spans="1:12" ht="33" customHeight="1">
      <c r="A4" s="10" t="s">
        <v>9</v>
      </c>
      <c r="B4" s="10"/>
      <c r="C4" s="6">
        <v>4</v>
      </c>
      <c r="D4" s="6">
        <f>C4*21</f>
        <v>84</v>
      </c>
      <c r="E4" s="6">
        <v>20</v>
      </c>
      <c r="F4" s="6">
        <f>E4*100/D4</f>
        <v>23.80952380952381</v>
      </c>
      <c r="G4" s="6">
        <v>3</v>
      </c>
      <c r="H4" s="6">
        <f>G4*100/D4</f>
        <v>3.5714285714285716</v>
      </c>
      <c r="I4" s="6">
        <v>3</v>
      </c>
      <c r="J4" s="6">
        <f>I4*100/D4</f>
        <v>3.5714285714285716</v>
      </c>
      <c r="K4" s="11">
        <f>((D4-E4)*100)/D4</f>
        <v>76.19047619047619</v>
      </c>
      <c r="L4" s="11"/>
    </row>
    <row r="5" spans="1:12">
      <c r="A5" s="10" t="s">
        <v>10</v>
      </c>
      <c r="B5" s="10"/>
      <c r="C5" s="6">
        <v>7</v>
      </c>
      <c r="D5" s="6">
        <f>C5*21</f>
        <v>147</v>
      </c>
      <c r="E5" s="6">
        <v>42.34</v>
      </c>
      <c r="F5" s="6">
        <f>E5*100/D5</f>
        <v>28.802721088435373</v>
      </c>
      <c r="G5" s="6">
        <f>42.34-17</f>
        <v>25.340000000000003</v>
      </c>
      <c r="H5" s="6">
        <f>G5*100/D5</f>
        <v>17.238095238095241</v>
      </c>
      <c r="I5" s="6">
        <v>0</v>
      </c>
      <c r="J5" s="6">
        <f t="shared" ref="J5:J6" si="0">I5*100/D5</f>
        <v>0</v>
      </c>
      <c r="K5" s="11">
        <f>((D5-E5)*100)/D5</f>
        <v>71.197278911564624</v>
      </c>
      <c r="L5" s="11"/>
    </row>
    <row r="6" spans="1:12">
      <c r="A6" s="10" t="s">
        <v>11</v>
      </c>
      <c r="B6" s="10"/>
      <c r="C6" s="6">
        <v>6</v>
      </c>
      <c r="D6" s="6">
        <f>C6*21</f>
        <v>126</v>
      </c>
      <c r="E6" s="6">
        <f>1+4+4+4+4+2</f>
        <v>19</v>
      </c>
      <c r="F6" s="6">
        <f>E6*100/D6</f>
        <v>15.079365079365079</v>
      </c>
      <c r="G6" s="6">
        <v>1</v>
      </c>
      <c r="H6" s="6">
        <f>G6*100/D6</f>
        <v>0.79365079365079361</v>
      </c>
      <c r="I6" s="6">
        <v>0</v>
      </c>
      <c r="J6" s="6">
        <f t="shared" si="0"/>
        <v>0</v>
      </c>
      <c r="K6" s="11">
        <f>((D6-E6)*100)/D6</f>
        <v>84.920634920634924</v>
      </c>
      <c r="L6" s="11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H16" sqref="H16"/>
    </sheetView>
  </sheetViews>
  <sheetFormatPr defaultRowHeight="15"/>
  <cols>
    <col min="2" max="2" width="15.85546875" customWidth="1"/>
  </cols>
  <sheetData>
    <row r="1" spans="1:12" ht="2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>
      <c r="A2" s="11" t="s">
        <v>17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20">
      <c r="A3" s="11"/>
      <c r="B3" s="11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10" t="s">
        <v>8</v>
      </c>
      <c r="L3" s="10"/>
    </row>
    <row r="4" spans="1:12" ht="33" customHeight="1">
      <c r="A4" s="10" t="s">
        <v>9</v>
      </c>
      <c r="B4" s="10"/>
      <c r="C4" s="6">
        <v>4</v>
      </c>
      <c r="D4" s="6">
        <f>4*21</f>
        <v>84</v>
      </c>
      <c r="E4" s="6">
        <v>19</v>
      </c>
      <c r="F4" s="6">
        <f>E4*100/D4</f>
        <v>22.61904761904762</v>
      </c>
      <c r="G4" s="6">
        <v>0</v>
      </c>
      <c r="H4" s="6">
        <f>G4*100/D4</f>
        <v>0</v>
      </c>
      <c r="I4" s="6">
        <v>1</v>
      </c>
      <c r="J4" s="6">
        <f>I4*100/D4</f>
        <v>1.1904761904761905</v>
      </c>
      <c r="K4" s="11">
        <f>((D4-E4)*100)/D4</f>
        <v>77.38095238095238</v>
      </c>
      <c r="L4" s="11"/>
    </row>
    <row r="5" spans="1:12">
      <c r="A5" s="10" t="s">
        <v>10</v>
      </c>
      <c r="B5" s="10"/>
      <c r="C5" s="6">
        <v>7</v>
      </c>
      <c r="D5" s="6">
        <v>147</v>
      </c>
      <c r="E5" s="6">
        <v>14</v>
      </c>
      <c r="F5" s="6">
        <f>E5*100/D5</f>
        <v>9.5238095238095237</v>
      </c>
      <c r="G5" s="6">
        <v>1</v>
      </c>
      <c r="H5" s="6">
        <f>G5*100/D5</f>
        <v>0.68027210884353739</v>
      </c>
      <c r="I5" s="6">
        <v>0</v>
      </c>
      <c r="J5" s="6">
        <f t="shared" ref="J5:J6" si="0">I5*100/D5</f>
        <v>0</v>
      </c>
      <c r="K5" s="11">
        <f>((D5-E5)*100)/D5</f>
        <v>90.476190476190482</v>
      </c>
      <c r="L5" s="11"/>
    </row>
    <row r="6" spans="1:12">
      <c r="A6" s="10" t="s">
        <v>11</v>
      </c>
      <c r="B6" s="10"/>
      <c r="C6" s="6">
        <v>6</v>
      </c>
      <c r="D6" s="6">
        <f>106+21</f>
        <v>127</v>
      </c>
      <c r="E6" s="6">
        <v>26</v>
      </c>
      <c r="F6" s="6">
        <f>E6*100/D6</f>
        <v>20.472440944881889</v>
      </c>
      <c r="G6" s="6">
        <v>0</v>
      </c>
      <c r="H6" s="6">
        <f>G6*100/D6</f>
        <v>0</v>
      </c>
      <c r="I6" s="6">
        <v>0</v>
      </c>
      <c r="J6" s="6">
        <f t="shared" si="0"/>
        <v>0</v>
      </c>
      <c r="K6" s="11">
        <f>((D6-E6)*100)/D6</f>
        <v>79.527559055118104</v>
      </c>
      <c r="L6" s="11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G7" sqref="G7"/>
    </sheetView>
  </sheetViews>
  <sheetFormatPr defaultRowHeight="15"/>
  <cols>
    <col min="2" max="2" width="15.85546875" customWidth="1"/>
  </cols>
  <sheetData>
    <row r="1" spans="1:12" ht="2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20">
      <c r="A3" s="11"/>
      <c r="B3" s="11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10" t="s">
        <v>8</v>
      </c>
      <c r="L3" s="10"/>
    </row>
    <row r="4" spans="1:12" ht="33" customHeight="1">
      <c r="A4" s="10" t="s">
        <v>9</v>
      </c>
      <c r="B4" s="10"/>
      <c r="C4" s="6">
        <v>4</v>
      </c>
      <c r="D4" s="6">
        <f>C4*22</f>
        <v>88</v>
      </c>
      <c r="E4" s="6">
        <v>26</v>
      </c>
      <c r="F4" s="6">
        <f>E4*100/D4</f>
        <v>29.545454545454547</v>
      </c>
      <c r="G4" s="6">
        <v>0</v>
      </c>
      <c r="H4" s="6">
        <f>G4*100/D4</f>
        <v>0</v>
      </c>
      <c r="I4" s="6">
        <v>0</v>
      </c>
      <c r="J4" s="6">
        <f>I4*100/D4</f>
        <v>0</v>
      </c>
      <c r="K4" s="11">
        <f>((D4-E4)*100)/D4</f>
        <v>70.454545454545453</v>
      </c>
      <c r="L4" s="11"/>
    </row>
    <row r="5" spans="1:12">
      <c r="A5" s="10" t="s">
        <v>10</v>
      </c>
      <c r="B5" s="10"/>
      <c r="C5" s="6">
        <v>6</v>
      </c>
      <c r="D5" s="6">
        <f>C5*22</f>
        <v>132</v>
      </c>
      <c r="E5" s="6">
        <v>36</v>
      </c>
      <c r="F5" s="6">
        <f>E5*100/D5</f>
        <v>27.272727272727273</v>
      </c>
      <c r="G5" s="6">
        <v>0</v>
      </c>
      <c r="H5" s="6">
        <f>G5*100/D5</f>
        <v>0</v>
      </c>
      <c r="I5" s="6">
        <v>0</v>
      </c>
      <c r="J5" s="6">
        <f t="shared" ref="J5:J6" si="0">I5*100/D5</f>
        <v>0</v>
      </c>
      <c r="K5" s="11">
        <f>((D5-E5)*100)/D5</f>
        <v>72.727272727272734</v>
      </c>
      <c r="L5" s="11"/>
    </row>
    <row r="6" spans="1:12">
      <c r="A6" s="10" t="s">
        <v>11</v>
      </c>
      <c r="B6" s="10"/>
      <c r="C6" s="6">
        <v>6</v>
      </c>
      <c r="D6" s="6">
        <f>C6*22</f>
        <v>132</v>
      </c>
      <c r="E6" s="6">
        <v>44</v>
      </c>
      <c r="F6" s="6">
        <f>E6*100/D6</f>
        <v>33.333333333333336</v>
      </c>
      <c r="G6" s="6">
        <v>0</v>
      </c>
      <c r="H6" s="6">
        <f>G6*100/D6</f>
        <v>0</v>
      </c>
      <c r="I6" s="6">
        <v>0</v>
      </c>
      <c r="J6" s="6">
        <f t="shared" si="0"/>
        <v>0</v>
      </c>
      <c r="K6" s="11">
        <f>((D6-E6)*100)/D6</f>
        <v>66.666666666666671</v>
      </c>
      <c r="L6" s="11"/>
    </row>
    <row r="7" spans="1:12">
      <c r="C7">
        <f>SUM(C4:C6)</f>
        <v>16</v>
      </c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G5" sqref="G5"/>
    </sheetView>
  </sheetViews>
  <sheetFormatPr defaultRowHeight="15"/>
  <cols>
    <col min="2" max="2" width="15.85546875" customWidth="1"/>
  </cols>
  <sheetData>
    <row r="1" spans="1:12" ht="2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20">
      <c r="A3" s="11"/>
      <c r="B3" s="11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5</v>
      </c>
      <c r="I3" s="1" t="s">
        <v>7</v>
      </c>
      <c r="J3" s="1" t="s">
        <v>5</v>
      </c>
      <c r="K3" s="10" t="s">
        <v>8</v>
      </c>
      <c r="L3" s="10"/>
    </row>
    <row r="4" spans="1:12" ht="33" customHeight="1">
      <c r="A4" s="10" t="s">
        <v>9</v>
      </c>
      <c r="B4" s="10"/>
      <c r="C4" s="2">
        <v>4</v>
      </c>
      <c r="D4" s="2">
        <f>C4*22</f>
        <v>88</v>
      </c>
      <c r="E4" s="2">
        <v>3</v>
      </c>
      <c r="F4" s="2">
        <f>E4*100/D4</f>
        <v>3.4090909090909092</v>
      </c>
      <c r="G4" s="2">
        <v>0</v>
      </c>
      <c r="H4" s="2">
        <f>G4*100/D4</f>
        <v>0</v>
      </c>
      <c r="I4" s="2">
        <v>0</v>
      </c>
      <c r="J4" s="2">
        <f>I4*100/D4</f>
        <v>0</v>
      </c>
      <c r="K4" s="11">
        <f>((D4-E4)*100/D4)</f>
        <v>96.590909090909093</v>
      </c>
      <c r="L4" s="11"/>
    </row>
    <row r="5" spans="1:12">
      <c r="A5" s="10" t="s">
        <v>10</v>
      </c>
      <c r="B5" s="10"/>
      <c r="C5" s="2">
        <v>6</v>
      </c>
      <c r="D5" s="2">
        <f>C5*22</f>
        <v>132</v>
      </c>
      <c r="E5" s="2">
        <v>16</v>
      </c>
      <c r="F5" s="2">
        <f>E5*100/D5</f>
        <v>12.121212121212121</v>
      </c>
      <c r="G5" s="2">
        <v>0</v>
      </c>
      <c r="H5" s="2">
        <f>G5*100/D5</f>
        <v>0</v>
      </c>
      <c r="I5" s="2">
        <v>0</v>
      </c>
      <c r="J5" s="2">
        <f>I5*100/D5</f>
        <v>0</v>
      </c>
      <c r="K5" s="11">
        <f t="shared" ref="K5:K6" si="0">((D5-E5)*100/D5)</f>
        <v>87.878787878787875</v>
      </c>
      <c r="L5" s="11"/>
    </row>
    <row r="6" spans="1:12">
      <c r="A6" s="10" t="s">
        <v>11</v>
      </c>
      <c r="B6" s="10"/>
      <c r="C6" s="2">
        <v>6</v>
      </c>
      <c r="D6" s="2">
        <f>C6*22</f>
        <v>132</v>
      </c>
      <c r="E6" s="2">
        <v>13</v>
      </c>
      <c r="F6" s="2">
        <f>E6*100/D6</f>
        <v>9.8484848484848477</v>
      </c>
      <c r="G6" s="2">
        <v>0</v>
      </c>
      <c r="H6" s="2">
        <f>G6*100/D6</f>
        <v>0</v>
      </c>
      <c r="I6" s="2">
        <v>0</v>
      </c>
      <c r="J6" s="2">
        <f>I6*100/D6</f>
        <v>0</v>
      </c>
      <c r="K6" s="11">
        <f t="shared" si="0"/>
        <v>90.151515151515156</v>
      </c>
      <c r="L6" s="11"/>
    </row>
  </sheetData>
  <mergeCells count="10">
    <mergeCell ref="A5:B5"/>
    <mergeCell ref="K5:L5"/>
    <mergeCell ref="A6:B6"/>
    <mergeCell ref="K6:L6"/>
    <mergeCell ref="A1:L1"/>
    <mergeCell ref="A2:L2"/>
    <mergeCell ref="A3:B3"/>
    <mergeCell ref="K3:L3"/>
    <mergeCell ref="A4:B4"/>
    <mergeCell ref="K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Amministrativo01</dc:creator>
  <cp:lastModifiedBy>Attilio Fiore</cp:lastModifiedBy>
  <cp:lastPrinted>2015-01-19T09:49:29Z</cp:lastPrinted>
  <dcterms:created xsi:type="dcterms:W3CDTF">2014-10-08T09:46:45Z</dcterms:created>
  <dcterms:modified xsi:type="dcterms:W3CDTF">2017-12-28T15:09:04Z</dcterms:modified>
</cp:coreProperties>
</file>